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OS OMAR\proyectopiscicola-WWW\public_html\downloads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G9" i="1" l="1"/>
  <c r="G8" i="1"/>
  <c r="G7" i="1"/>
  <c r="G6" i="1"/>
  <c r="G5" i="1"/>
  <c r="E9" i="1"/>
  <c r="E8" i="1"/>
  <c r="E7" i="1"/>
  <c r="E6" i="1"/>
  <c r="E5" i="1"/>
  <c r="B19" i="1" l="1"/>
  <c r="G10" i="1"/>
  <c r="E10" i="1"/>
  <c r="B10" i="1"/>
  <c r="F10" i="1" l="1"/>
  <c r="D10" i="1"/>
  <c r="C9" i="1"/>
  <c r="C7" i="1"/>
  <c r="C8" i="1"/>
  <c r="C6" i="1"/>
  <c r="B18" i="1"/>
  <c r="B20" i="1" s="1"/>
  <c r="B13" i="1"/>
  <c r="C28" i="1" l="1"/>
  <c r="C31" i="1" s="1"/>
</calcChain>
</file>

<file path=xl/sharedStrings.xml><?xml version="1.0" encoding="utf-8"?>
<sst xmlns="http://schemas.openxmlformats.org/spreadsheetml/2006/main" count="36" uniqueCount="31">
  <si>
    <t>Concentrado Consumido</t>
  </si>
  <si>
    <t>Harina Pescado por Kg</t>
  </si>
  <si>
    <t>Harina Pescado Utilizado (HP)</t>
  </si>
  <si>
    <t>Aceite Pescado por Kg</t>
  </si>
  <si>
    <t>Aceite Pescado Utilizado (AP)</t>
  </si>
  <si>
    <t>Kg</t>
  </si>
  <si>
    <t>%</t>
  </si>
  <si>
    <t>45% EXTR</t>
  </si>
  <si>
    <t>TOTALES/PROM PONDERADOS</t>
  </si>
  <si>
    <t>1. Resumen Información de Alimento y Producción</t>
  </si>
  <si>
    <t>Alimento total utilizado Kg:</t>
  </si>
  <si>
    <t>Producción Peces Kg:</t>
  </si>
  <si>
    <t>2. Valores de Referencia Utilizados</t>
  </si>
  <si>
    <t>Total alimento Kg:</t>
  </si>
  <si>
    <t>FCR (Índice Conversión):</t>
  </si>
  <si>
    <t>Factores de Rendimiento (De 1 Ton de pescado=225 Kg de Harina y 50 Kg de Aceite)</t>
  </si>
  <si>
    <t>HP=225 Kg</t>
  </si>
  <si>
    <t>AP=50 Kg</t>
  </si>
  <si>
    <t>3. Cálculo FFIF y FIFO</t>
  </si>
  <si>
    <t>FFIF=</t>
  </si>
  <si>
    <t>FIFO=</t>
  </si>
  <si>
    <t>Dieta (Tipo de Alimento)</t>
  </si>
  <si>
    <t>(PESCAS)</t>
  </si>
  <si>
    <t xml:space="preserve">Cálculo FIFO - FFIF </t>
  </si>
  <si>
    <t>EJEMPLO para Tilapia</t>
  </si>
  <si>
    <t>(DATOS CONSTANTES)</t>
  </si>
  <si>
    <t>AÑO 2020</t>
  </si>
  <si>
    <t>Alimento utilizado 2020</t>
  </si>
  <si>
    <r>
      <t xml:space="preserve">Factores de Conversión </t>
    </r>
    <r>
      <rPr>
        <sz val="12"/>
        <color theme="1"/>
        <rFont val="Calibri"/>
        <family val="2"/>
        <scheme val="minor"/>
      </rPr>
      <t>FCR = Kg alimento/Kg peces producidos</t>
    </r>
  </si>
  <si>
    <r>
      <rPr>
        <b/>
        <sz val="12"/>
        <color theme="1"/>
        <rFont val="Calibri"/>
        <family val="2"/>
        <scheme val="minor"/>
      </rPr>
      <t>Factor de Inclusión en Alimento</t>
    </r>
    <r>
      <rPr>
        <sz val="12"/>
        <color theme="1"/>
        <rFont val="Calibri"/>
        <family val="2"/>
        <scheme val="minor"/>
      </rPr>
      <t xml:space="preserve"> (FFIF) = (%HP + %AP) / (22,5% + 5%)</t>
    </r>
  </si>
  <si>
    <r>
      <rPr>
        <b/>
        <sz val="12"/>
        <color theme="1"/>
        <rFont val="Calibri"/>
        <family val="2"/>
        <scheme val="minor"/>
      </rPr>
      <t>Factor Pescado Adentro Pescado Afuera</t>
    </r>
    <r>
      <rPr>
        <sz val="12"/>
        <color theme="1"/>
        <rFont val="Calibri"/>
        <family val="2"/>
        <scheme val="minor"/>
      </rPr>
      <t xml:space="preserve"> (FIFO) = FFIF X Conversión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</si>
</sst>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$_-;\-* #,##0.00\ _$_-;_-* &quot;-&quot;??\ _$_-;_-@_-"/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5" fillId="0" borderId="0" xfId="0" applyFont="1"/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43" fontId="5" fillId="0" borderId="15" xfId="1" applyFont="1" applyBorder="1"/>
    <xf numFmtId="43" fontId="5" fillId="0" borderId="14" xfId="1" applyFont="1" applyBorder="1"/>
    <xf numFmtId="43" fontId="5" fillId="0" borderId="2" xfId="1" applyFont="1" applyBorder="1"/>
    <xf numFmtId="9" fontId="4" fillId="0" borderId="14" xfId="0" applyNumberFormat="1" applyFont="1" applyBorder="1" applyAlignment="1">
      <alignment horizontal="center" vertical="center"/>
    </xf>
    <xf numFmtId="43" fontId="6" fillId="0" borderId="15" xfId="1" applyFont="1" applyBorder="1"/>
    <xf numFmtId="9" fontId="4" fillId="0" borderId="16" xfId="0" applyNumberFormat="1" applyFont="1" applyBorder="1" applyAlignment="1">
      <alignment horizontal="center" vertical="center"/>
    </xf>
    <xf numFmtId="43" fontId="5" fillId="0" borderId="17" xfId="1" applyFont="1" applyBorder="1"/>
    <xf numFmtId="43" fontId="5" fillId="0" borderId="18" xfId="1" applyFont="1" applyBorder="1"/>
    <xf numFmtId="43" fontId="4" fillId="0" borderId="13" xfId="1" applyFont="1" applyBorder="1"/>
    <xf numFmtId="9" fontId="4" fillId="0" borderId="11" xfId="0" applyNumberFormat="1" applyFont="1" applyBorder="1"/>
    <xf numFmtId="43" fontId="4" fillId="0" borderId="11" xfId="1" applyFont="1" applyBorder="1"/>
    <xf numFmtId="0" fontId="4" fillId="0" borderId="0" xfId="0" applyFont="1"/>
    <xf numFmtId="43" fontId="5" fillId="0" borderId="0" xfId="1" applyFont="1"/>
    <xf numFmtId="0" fontId="5" fillId="0" borderId="19" xfId="0" applyFont="1" applyBorder="1"/>
    <xf numFmtId="43" fontId="5" fillId="0" borderId="19" xfId="1" applyFont="1" applyBorder="1"/>
    <xf numFmtId="0" fontId="4" fillId="0" borderId="19" xfId="0" applyFont="1" applyBorder="1"/>
    <xf numFmtId="43" fontId="4" fillId="0" borderId="19" xfId="1" applyFont="1" applyBorder="1"/>
    <xf numFmtId="0" fontId="4" fillId="0" borderId="1" xfId="0" applyFont="1" applyBorder="1" applyAlignment="1">
      <alignment horizontal="right"/>
    </xf>
    <xf numFmtId="164" fontId="4" fillId="0" borderId="20" xfId="0" applyNumberFormat="1" applyFont="1" applyBorder="1" applyAlignment="1"/>
    <xf numFmtId="0" fontId="4" fillId="0" borderId="0" xfId="0" applyFont="1" applyBorder="1" applyAlignment="1">
      <alignment horizontal="right"/>
    </xf>
    <xf numFmtId="164" fontId="4" fillId="0" borderId="0" xfId="0" applyNumberFormat="1" applyFont="1" applyBorder="1" applyAlignment="1">
      <alignment horizontal="left"/>
    </xf>
    <xf numFmtId="43" fontId="4" fillId="0" borderId="20" xfId="1" applyFont="1" applyBorder="1" applyAlignment="1"/>
    <xf numFmtId="9" fontId="2" fillId="0" borderId="1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topLeftCell="A16" workbookViewId="0">
      <selection activeCell="A30" sqref="A30"/>
    </sheetView>
  </sheetViews>
  <sheetFormatPr baseColWidth="10" defaultColWidth="16.7109375" defaultRowHeight="15.75" x14ac:dyDescent="0.25"/>
  <cols>
    <col min="1" max="1" width="25.42578125" style="1" customWidth="1"/>
    <col min="2" max="2" width="20.28515625" style="1" customWidth="1"/>
    <col min="3" max="4" width="16.7109375" style="1"/>
    <col min="5" max="5" width="25.140625" style="1" customWidth="1"/>
    <col min="6" max="16384" width="16.7109375" style="1"/>
  </cols>
  <sheetData>
    <row r="1" spans="1:13" x14ac:dyDescent="0.25">
      <c r="A1" s="39" t="s">
        <v>24</v>
      </c>
      <c r="B1" s="33" t="s">
        <v>23</v>
      </c>
      <c r="C1" s="34"/>
      <c r="D1" s="34"/>
      <c r="E1" s="34"/>
      <c r="F1" s="34"/>
      <c r="G1" s="35"/>
    </row>
    <row r="2" spans="1:13" ht="16.5" thickBot="1" x14ac:dyDescent="0.3">
      <c r="A2" s="40"/>
      <c r="B2" s="36" t="s">
        <v>26</v>
      </c>
      <c r="C2" s="37"/>
      <c r="D2" s="37"/>
      <c r="E2" s="37"/>
      <c r="F2" s="37"/>
      <c r="G2" s="38"/>
    </row>
    <row r="3" spans="1:13" ht="32.25" thickBot="1" x14ac:dyDescent="0.3">
      <c r="A3" s="2" t="s">
        <v>21</v>
      </c>
      <c r="B3" s="3" t="s">
        <v>27</v>
      </c>
      <c r="C3" s="2" t="s">
        <v>0</v>
      </c>
      <c r="D3" s="4" t="s">
        <v>1</v>
      </c>
      <c r="E3" s="2" t="s">
        <v>2</v>
      </c>
      <c r="F3" s="4" t="s">
        <v>3</v>
      </c>
      <c r="G3" s="2" t="s">
        <v>4</v>
      </c>
      <c r="I3" s="5"/>
      <c r="J3" s="5"/>
      <c r="K3" s="5"/>
      <c r="L3" s="5"/>
      <c r="M3" s="5"/>
    </row>
    <row r="4" spans="1:13" ht="16.5" thickBot="1" x14ac:dyDescent="0.3">
      <c r="A4" s="6"/>
      <c r="B4" s="7" t="s">
        <v>5</v>
      </c>
      <c r="C4" s="6" t="s">
        <v>6</v>
      </c>
      <c r="D4" s="8" t="s">
        <v>6</v>
      </c>
      <c r="E4" s="6" t="s">
        <v>5</v>
      </c>
      <c r="F4" s="8" t="s">
        <v>6</v>
      </c>
      <c r="G4" s="6" t="s">
        <v>5</v>
      </c>
      <c r="M4" s="5"/>
    </row>
    <row r="5" spans="1:13" x14ac:dyDescent="0.25">
      <c r="A5" s="9" t="s">
        <v>7</v>
      </c>
      <c r="B5" s="10">
        <v>5000</v>
      </c>
      <c r="C5" s="11">
        <f>IFERROR((B5*100/B10),0)</f>
        <v>1.838235294117647</v>
      </c>
      <c r="D5" s="12">
        <v>20</v>
      </c>
      <c r="E5" s="11">
        <f>IFERROR(B5*D5/100,0)</f>
        <v>1000</v>
      </c>
      <c r="F5" s="12">
        <v>1</v>
      </c>
      <c r="G5" s="11">
        <f>IFERROR(B5*F5/100,0)</f>
        <v>50</v>
      </c>
    </row>
    <row r="6" spans="1:13" x14ac:dyDescent="0.25">
      <c r="A6" s="13">
        <v>0.38</v>
      </c>
      <c r="B6" s="10">
        <v>7000</v>
      </c>
      <c r="C6" s="11">
        <f>IFERROR((B6*100/B10),0)</f>
        <v>2.5735294117647061</v>
      </c>
      <c r="D6" s="12">
        <v>7</v>
      </c>
      <c r="E6" s="11">
        <f t="shared" ref="E6:E9" si="0">IFERROR(B6*D6/100,0)</f>
        <v>490</v>
      </c>
      <c r="F6" s="12">
        <v>1</v>
      </c>
      <c r="G6" s="11">
        <f t="shared" ref="G6:G9" si="1">IFERROR(B6*F6/100,0)</f>
        <v>70</v>
      </c>
    </row>
    <row r="7" spans="1:13" x14ac:dyDescent="0.25">
      <c r="A7" s="13">
        <v>0.32</v>
      </c>
      <c r="B7" s="14">
        <v>80000</v>
      </c>
      <c r="C7" s="11">
        <f>IFERROR((B7*100/B10),0)</f>
        <v>29.411764705882351</v>
      </c>
      <c r="D7" s="12">
        <v>6</v>
      </c>
      <c r="E7" s="11">
        <f t="shared" si="0"/>
        <v>4800</v>
      </c>
      <c r="F7" s="12">
        <v>1</v>
      </c>
      <c r="G7" s="11">
        <f t="shared" si="1"/>
        <v>800</v>
      </c>
    </row>
    <row r="8" spans="1:13" x14ac:dyDescent="0.25">
      <c r="A8" s="13">
        <v>0.28000000000000003</v>
      </c>
      <c r="B8" s="10">
        <v>150000</v>
      </c>
      <c r="C8" s="11">
        <f>IFERROR((B8*100/B10),0)</f>
        <v>55.147058823529413</v>
      </c>
      <c r="D8" s="12">
        <v>5</v>
      </c>
      <c r="E8" s="11">
        <f t="shared" si="0"/>
        <v>7500</v>
      </c>
      <c r="F8" s="12">
        <v>1</v>
      </c>
      <c r="G8" s="11">
        <f t="shared" si="1"/>
        <v>1500</v>
      </c>
    </row>
    <row r="9" spans="1:13" ht="16.5" thickBot="1" x14ac:dyDescent="0.3">
      <c r="A9" s="15">
        <v>0.25</v>
      </c>
      <c r="B9" s="16">
        <v>30000</v>
      </c>
      <c r="C9" s="11">
        <f>IFERROR((B9*100/B10),0)</f>
        <v>11.029411764705882</v>
      </c>
      <c r="D9" s="17">
        <v>5</v>
      </c>
      <c r="E9" s="11">
        <f t="shared" si="0"/>
        <v>1500</v>
      </c>
      <c r="F9" s="17">
        <v>1</v>
      </c>
      <c r="G9" s="11">
        <f t="shared" si="1"/>
        <v>300</v>
      </c>
    </row>
    <row r="10" spans="1:13" ht="16.5" thickBot="1" x14ac:dyDescent="0.3">
      <c r="A10" s="32" t="s">
        <v>8</v>
      </c>
      <c r="B10" s="18">
        <f>SUM(B5:B9)</f>
        <v>272000</v>
      </c>
      <c r="C10" s="19">
        <v>1</v>
      </c>
      <c r="D10" s="18">
        <f>IFERROR((E10*100)/B10,0)</f>
        <v>5.6213235294117645</v>
      </c>
      <c r="E10" s="20">
        <f>SUM(E5:E9)</f>
        <v>15290</v>
      </c>
      <c r="F10" s="18">
        <f>IFERROR((G10*100)/B10,0)</f>
        <v>1</v>
      </c>
      <c r="G10" s="20">
        <f>SUM(G5:G9)</f>
        <v>2720</v>
      </c>
    </row>
    <row r="12" spans="1:13" x14ac:dyDescent="0.25">
      <c r="A12" s="21" t="s">
        <v>9</v>
      </c>
    </row>
    <row r="13" spans="1:13" x14ac:dyDescent="0.25">
      <c r="A13" s="1" t="s">
        <v>10</v>
      </c>
      <c r="B13" s="22">
        <f>B10</f>
        <v>272000</v>
      </c>
    </row>
    <row r="14" spans="1:13" x14ac:dyDescent="0.25">
      <c r="A14" s="1" t="s">
        <v>11</v>
      </c>
      <c r="B14" s="22">
        <v>200000</v>
      </c>
      <c r="C14" s="1" t="s">
        <v>22</v>
      </c>
    </row>
    <row r="16" spans="1:13" x14ac:dyDescent="0.25">
      <c r="A16" s="21" t="s">
        <v>12</v>
      </c>
    </row>
    <row r="17" spans="1:3" x14ac:dyDescent="0.25">
      <c r="A17" s="21" t="s">
        <v>28</v>
      </c>
    </row>
    <row r="18" spans="1:3" x14ac:dyDescent="0.25">
      <c r="A18" s="23" t="s">
        <v>13</v>
      </c>
      <c r="B18" s="24">
        <f>B10</f>
        <v>272000</v>
      </c>
    </row>
    <row r="19" spans="1:3" x14ac:dyDescent="0.25">
      <c r="A19" s="23" t="s">
        <v>11</v>
      </c>
      <c r="B19" s="24">
        <f>B14</f>
        <v>200000</v>
      </c>
    </row>
    <row r="20" spans="1:3" x14ac:dyDescent="0.25">
      <c r="A20" s="25" t="s">
        <v>14</v>
      </c>
      <c r="B20" s="26">
        <f>B18/B19</f>
        <v>1.36</v>
      </c>
    </row>
    <row r="22" spans="1:3" x14ac:dyDescent="0.25">
      <c r="A22" s="21" t="s">
        <v>15</v>
      </c>
    </row>
    <row r="23" spans="1:3" x14ac:dyDescent="0.25">
      <c r="A23" s="1" t="s">
        <v>16</v>
      </c>
    </row>
    <row r="24" spans="1:3" x14ac:dyDescent="0.25">
      <c r="A24" s="1" t="s">
        <v>17</v>
      </c>
      <c r="B24" s="21" t="s">
        <v>25</v>
      </c>
    </row>
    <row r="26" spans="1:3" x14ac:dyDescent="0.25">
      <c r="A26" s="21" t="s">
        <v>18</v>
      </c>
    </row>
    <row r="27" spans="1:3" x14ac:dyDescent="0.25">
      <c r="A27" s="1" t="s">
        <v>29</v>
      </c>
    </row>
    <row r="28" spans="1:3" x14ac:dyDescent="0.25">
      <c r="B28" s="27" t="s">
        <v>19</v>
      </c>
      <c r="C28" s="28">
        <f>(D10+F10)/(22.5+5)</f>
        <v>0.2407754010695187</v>
      </c>
    </row>
    <row r="29" spans="1:3" x14ac:dyDescent="0.25">
      <c r="B29" s="29"/>
      <c r="C29" s="30"/>
    </row>
    <row r="30" spans="1:3" x14ac:dyDescent="0.25">
      <c r="A30" s="1" t="s">
        <v>30</v>
      </c>
    </row>
    <row r="31" spans="1:3" x14ac:dyDescent="0.25">
      <c r="B31" s="27" t="s">
        <v>20</v>
      </c>
      <c r="C31" s="31">
        <f>C28*B20</f>
        <v>0.32745454545454544</v>
      </c>
    </row>
  </sheetData>
  <mergeCells count="3">
    <mergeCell ref="B1:G1"/>
    <mergeCell ref="B2:G2"/>
    <mergeCell ref="A1:A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OCP</dc:creator>
  <cp:lastModifiedBy>OCP</cp:lastModifiedBy>
  <dcterms:created xsi:type="dcterms:W3CDTF">2020-07-17T00:41:59Z</dcterms:created>
  <dcterms:modified xsi:type="dcterms:W3CDTF">2020-07-19T16:30:10Z</dcterms:modified>
</cp:coreProperties>
</file>